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Riccardo Corradini\Desktop\POLARIS\#COMMERCIALE\Sito internet\Articoli\"/>
    </mc:Choice>
  </mc:AlternateContent>
  <xr:revisionPtr revIDLastSave="0" documentId="13_ncr:1_{E1D5A9CD-F0A2-4395-95E7-CAD3FB7D31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ruscotto" sheetId="1" r:id="rId1"/>
    <sheet name="Input" sheetId="2" r:id="rId2"/>
    <sheet name="Budget 13 settimane" sheetId="3" r:id="rId3"/>
    <sheet name="Guida e disclaimer" sheetId="4" r:id="rId4"/>
  </sheets>
  <definedNames>
    <definedName name="_xlnm.Print_Area" localSheetId="2">'Budget 13 settimane'!$A$1:$N$29</definedName>
    <definedName name="_xlnm.Print_Area" localSheetId="0">Cruscotto!$A$1:$Q$26</definedName>
    <definedName name="_xlnm.Print_Area" localSheetId="1">Input!$A$1:$C$11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3" l="1"/>
  <c r="M27" i="3"/>
  <c r="L27" i="3"/>
  <c r="K27" i="3"/>
  <c r="J27" i="3"/>
  <c r="I27" i="3"/>
  <c r="H27" i="3"/>
  <c r="G27" i="3"/>
  <c r="F27" i="3"/>
  <c r="E27" i="3"/>
  <c r="D27" i="3"/>
  <c r="C27" i="3"/>
  <c r="B27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N12" i="3"/>
  <c r="N25" i="3" s="1"/>
  <c r="M12" i="3"/>
  <c r="L12" i="3"/>
  <c r="K12" i="3"/>
  <c r="J12" i="3"/>
  <c r="I12" i="3"/>
  <c r="H12" i="3"/>
  <c r="G12" i="3"/>
  <c r="F12" i="3"/>
  <c r="E12" i="3"/>
  <c r="D12" i="3"/>
  <c r="C12" i="3"/>
  <c r="B12" i="3"/>
  <c r="B6" i="3"/>
  <c r="N5" i="3"/>
  <c r="M5" i="3"/>
  <c r="L5" i="3"/>
  <c r="K5" i="3"/>
  <c r="J5" i="3"/>
  <c r="I5" i="3"/>
  <c r="H5" i="3"/>
  <c r="G5" i="3"/>
  <c r="F5" i="3"/>
  <c r="E5" i="3"/>
  <c r="D5" i="3"/>
  <c r="C5" i="3"/>
  <c r="B5" i="3"/>
  <c r="B10" i="1"/>
  <c r="B9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B25" i="3" l="1"/>
  <c r="B26" i="3" s="1"/>
  <c r="C6" i="3" s="1"/>
  <c r="J25" i="3"/>
  <c r="C25" i="3"/>
  <c r="D25" i="3"/>
  <c r="I25" i="3"/>
  <c r="F25" i="3"/>
  <c r="G25" i="3"/>
  <c r="M25" i="3"/>
  <c r="K25" i="3"/>
  <c r="L25" i="3"/>
  <c r="H25" i="3"/>
  <c r="E25" i="3"/>
  <c r="B8" i="1"/>
  <c r="C26" i="3" l="1"/>
  <c r="D6" i="3" s="1"/>
  <c r="D26" i="3" s="1"/>
  <c r="E6" i="3" s="1"/>
  <c r="E26" i="3" s="1"/>
  <c r="F6" i="3" s="1"/>
  <c r="F26" i="3" s="1"/>
  <c r="G6" i="3" s="1"/>
  <c r="G26" i="3" s="1"/>
  <c r="B28" i="3"/>
  <c r="D8" i="1"/>
  <c r="E8" i="1"/>
  <c r="F8" i="1"/>
  <c r="G8" i="1"/>
  <c r="D28" i="3" l="1"/>
  <c r="D29" i="3" s="1"/>
  <c r="C28" i="3"/>
  <c r="C29" i="3" s="1"/>
  <c r="E28" i="3"/>
  <c r="E29" i="3" s="1"/>
  <c r="F28" i="3"/>
  <c r="F29" i="3" s="1"/>
  <c r="H8" i="1"/>
  <c r="H6" i="3"/>
  <c r="H26" i="3" s="1"/>
  <c r="G28" i="3"/>
  <c r="G29" i="3" s="1"/>
  <c r="I8" i="1"/>
  <c r="B29" i="3"/>
  <c r="I6" i="3" l="1"/>
  <c r="I26" i="3" s="1"/>
  <c r="H28" i="3"/>
  <c r="H29" i="3" s="1"/>
  <c r="J8" i="1"/>
  <c r="J6" i="3" l="1"/>
  <c r="J26" i="3" s="1"/>
  <c r="I28" i="3"/>
  <c r="K8" i="1"/>
  <c r="I29" i="3" l="1"/>
  <c r="K6" i="3"/>
  <c r="K26" i="3" s="1"/>
  <c r="J28" i="3"/>
  <c r="J29" i="3" s="1"/>
  <c r="L8" i="1"/>
  <c r="L6" i="3" l="1"/>
  <c r="L26" i="3" s="1"/>
  <c r="M8" i="1"/>
  <c r="K28" i="3"/>
  <c r="K29" i="3" l="1"/>
  <c r="M6" i="3"/>
  <c r="M26" i="3" s="1"/>
  <c r="L28" i="3"/>
  <c r="L29" i="3" s="1"/>
  <c r="N8" i="1"/>
  <c r="N6" i="3" l="1"/>
  <c r="N26" i="3" s="1"/>
  <c r="O8" i="1"/>
  <c r="M28" i="3"/>
  <c r="M29" i="3" s="1"/>
  <c r="B11" i="1" l="1"/>
  <c r="N28" i="3"/>
  <c r="P8" i="1"/>
  <c r="B12" i="1"/>
  <c r="B13" i="1" s="1"/>
  <c r="N29" i="3" l="1"/>
  <c r="B14" i="1"/>
  <c r="B15" i="1" s="1"/>
</calcChain>
</file>

<file path=xl/sharedStrings.xml><?xml version="1.0" encoding="utf-8"?>
<sst xmlns="http://schemas.openxmlformats.org/spreadsheetml/2006/main" count="81" uniqueCount="80">
  <si>
    <t>POLARIS
Avvocati e Commercialisti</t>
  </si>
  <si>
    <t>BUDGET DI TESORERIA A 13 SETTIMANE</t>
  </si>
  <si>
    <t>Versione light per prima autovalutazione dei flussi finanziari di breve periodo</t>
  </si>
  <si>
    <t>Indicatore</t>
  </si>
  <si>
    <t>Valore</t>
  </si>
  <si>
    <t>Andamento settimanale della liquidità</t>
  </si>
  <si>
    <t>Saldo iniziale</t>
  </si>
  <si>
    <t>Totale incassi 13 settimane</t>
  </si>
  <si>
    <t>Totale uscite 13 settimane</t>
  </si>
  <si>
    <t>Flusso netto complessivo</t>
  </si>
  <si>
    <t>Saldo finale stimato</t>
  </si>
  <si>
    <t>Saldo minimo stimato</t>
  </si>
  <si>
    <t>Settimana di saldo minimo</t>
  </si>
  <si>
    <t>Liquidità disponibile minima</t>
  </si>
  <si>
    <t>Giudizio sintetico</t>
  </si>
  <si>
    <t>Uso consigliato: aggiornare il file settimanalmente confrontando previsioni e consuntivi. Questa versione light non contiene analisi evolute per scenario, DSCR, rating bancario o sostenibilità complessiva del debito; tali profili richiedono un approfondimento professionale.</t>
  </si>
  <si>
    <t>BUDGET DI TESORERIA A 13 SETTIMANE – INPUT</t>
  </si>
  <si>
    <t>Campo</t>
  </si>
  <si>
    <t>Note operative</t>
  </si>
  <si>
    <t>Denominazione impresa</t>
  </si>
  <si>
    <t>Campo descrittivo</t>
  </si>
  <si>
    <t>Periodo di riferimento</t>
  </si>
  <si>
    <t>Es. Q1 / Q2 / trimestre specifico</t>
  </si>
  <si>
    <t>Data inizio prima settimana</t>
  </si>
  <si>
    <t>Inserire il primo giorno della settimana di monitoraggio</t>
  </si>
  <si>
    <t>Saldo iniziale banca/cassa</t>
  </si>
  <si>
    <t>Disponibilità finanziaria iniziale</t>
  </si>
  <si>
    <t>Affidamenti disponibili non utilizzati</t>
  </si>
  <si>
    <t>Fido/capienza utilizzabile, se prudenzialmente disponibile</t>
  </si>
  <si>
    <t>Soglia interna sotto la quale attivare un alert</t>
  </si>
  <si>
    <t>Compilatore</t>
  </si>
  <si>
    <t>Nome della persona che aggiorna il file</t>
  </si>
  <si>
    <t>Data ultimo aggiornamento</t>
  </si>
  <si>
    <t>Aggiornare a ogni revisione</t>
  </si>
  <si>
    <t>BUDGET DI TESORERIA A 13 SETTIMANE – VERSIONE LIGHT</t>
  </si>
  <si>
    <t>Inserire valori positivi per incassi e uscite. Le celle gialle sono da compilare; le altre sono calcolate automaticamente.</t>
  </si>
  <si>
    <t>Voce</t>
  </si>
  <si>
    <t>Sett. 1</t>
  </si>
  <si>
    <t>Sett. 2</t>
  </si>
  <si>
    <t>Sett. 3</t>
  </si>
  <si>
    <t>Sett. 4</t>
  </si>
  <si>
    <t>Sett. 5</t>
  </si>
  <si>
    <t>Sett. 6</t>
  </si>
  <si>
    <t>Sett. 7</t>
  </si>
  <si>
    <t>Sett. 8</t>
  </si>
  <si>
    <t>Sett. 9</t>
  </si>
  <si>
    <t>Sett. 10</t>
  </si>
  <si>
    <t>Sett. 11</t>
  </si>
  <si>
    <t>Sett. 12</t>
  </si>
  <si>
    <t>Sett. 13</t>
  </si>
  <si>
    <t>Saldo iniziale settimana</t>
  </si>
  <si>
    <t>INCASSI</t>
  </si>
  <si>
    <t>Incassi da clienti correnti</t>
  </si>
  <si>
    <t>Incassi da clienti scaduti/pregressi</t>
  </si>
  <si>
    <t>Apporti soci / finanziamenti</t>
  </si>
  <si>
    <t>Altri incassi</t>
  </si>
  <si>
    <t>Totale incassi</t>
  </si>
  <si>
    <t>USCITE</t>
  </si>
  <si>
    <t>Pagamenti fornitori</t>
  </si>
  <si>
    <t>Personale</t>
  </si>
  <si>
    <t>Imposte e contributi</t>
  </si>
  <si>
    <t>Rate finanziamenti / leasing</t>
  </si>
  <si>
    <t>Banche, interessi e commissioni</t>
  </si>
  <si>
    <t>Affitti, utenze, assicurazioni</t>
  </si>
  <si>
    <t>Investimenti / CAPEX</t>
  </si>
  <si>
    <t>Altre uscite</t>
  </si>
  <si>
    <t>Totale uscite</t>
  </si>
  <si>
    <t>Flusso netto settimana</t>
  </si>
  <si>
    <t>Saldo finale settimana</t>
  </si>
  <si>
    <t>Affidamenti disponibili</t>
  </si>
  <si>
    <t>Liquidità disponibile stimata</t>
  </si>
  <si>
    <t>Alert</t>
  </si>
  <si>
    <t>GUIDA ALL'USO E DISCLAIMER</t>
  </si>
  <si>
    <t>Perché 13 settimane?</t>
  </si>
  <si>
    <t>Il periodo di 13 settimane corrisponde indicativamente a un trimestre. È abbastanza breve da consentire una stima analitica di incassi e pagamenti, ma abbastanza lungo da intercettare tensioni di liquidità non visibili con una mera lettura del saldo bancario. Nella prassi della composizione negoziata, la check-list ministeriale richiama, in assenza di un piano di tesoreria a sei mesi, un prospetto di stima delle entrate e delle uscite finanziarie almeno a 13 settimane.</t>
  </si>
  <si>
    <t>Come usare il modello</t>
  </si>
  <si>
    <t>1. Compilare il foglio Input con data di inizio, saldo iniziale, affidamenti disponibili e soglia minima di sicurezza.
2. Inserire nel foglio Budget 13 settimane gli incassi e le uscite previsti, separando le principali categorie.
3. Verificare nel Cruscotto saldo finale, saldo minimo e settimane critiche.
4. Aggiornare il modello con frequenza almeno settimanale, sostituendo le stime con i dati effettivi quando disponibili.</t>
  </si>
  <si>
    <t>Disclaimer</t>
  </si>
  <si>
    <t>Il modello è fornito come versione light e come strumento operativo preliminare di supporto. Non costituisce parere professionale, attestazione, certificazione, piano finanziario completo o valutazione della continuità aziendale. Le stime devono essere verificate tenendo conto della specifica situazione dell'impresa, della qualità dei dati disponibili, dei rapporti bancari, degli impegni contrattuali e fiscali, nonché degli eventuali strumenti di regolazione della crisi applicabili. Non è autorizzata la modifica, rielaborazione, distribuzione o utilizzazione commerciale dello strumento da parte di terzi.</t>
  </si>
  <si>
    <t>Soglia minima di sicurezza (su tot liquidità + affidamenti)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</si>
</sst>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\€"/>
    <numFmt numFmtId="165" formatCode="dd/mm"/>
    <numFmt numFmtId="166" formatCode="#,##0\ \€"/>
  </numFmts>
  <fonts count="12">
    <font>
      <sz val="11"/>
      <name val="Carlito"/>
    </font>
    <font>
      <b/>
      <sz val="10"/>
      <color rgb="FFFFFFFF"/>
      <name val="Aptos"/>
    </font>
    <font>
      <sz val="10"/>
      <name val="Aptos"/>
    </font>
    <font>
      <b/>
      <sz val="10"/>
      <color rgb="FF1F2937"/>
      <name val="Aptos"/>
    </font>
    <font>
      <sz val="10"/>
      <color rgb="FF1F2937"/>
      <name val="Aptos"/>
    </font>
    <font>
      <i/>
      <sz val="10"/>
      <color rgb="FF4B5563"/>
      <name val="Aptos"/>
    </font>
    <font>
      <i/>
      <sz val="10"/>
      <color rgb="FF1F2937"/>
      <name val="Aptos"/>
    </font>
    <font>
      <b/>
      <sz val="14"/>
      <color rgb="FFFFFFFF"/>
      <name val="Aptos"/>
    </font>
    <font>
      <b/>
      <sz val="16"/>
      <color rgb="FFFFFFFF"/>
      <name val="Aptos"/>
    </font>
    <font>
      <sz val="10"/>
      <color rgb="FF1F2937"/>
      <name val="Aptos"/>
    </font>
    <font>
      <b/>
      <sz val="16"/>
      <color rgb="FF06264A"/>
      <name val="Aptos"/>
    </font>
    <font>
      <sz val="11"/>
      <name val="Carlito"/>
    </font>
  </fonts>
  <fills count="10">
    <fill>
      <patternFill patternType="none"/>
    </fill>
    <fill>
      <patternFill patternType="gray125"/>
    </fill>
    <fill>
      <patternFill patternType="solid">
        <fgColor rgb="FF06264A"/>
      </patternFill>
    </fill>
    <fill>
      <patternFill patternType="solid">
        <fgColor rgb="FF1F4E79"/>
      </patternFill>
    </fill>
    <fill>
      <patternFill patternType="solid">
        <fgColor rgb="FFF4F7FB"/>
      </patternFill>
    </fill>
    <fill>
      <patternFill patternType="solid">
        <fgColor rgb="FFFFF2CC"/>
      </patternFill>
    </fill>
    <fill>
      <patternFill patternType="solid">
        <fgColor rgb="FFFFFFFF"/>
      </patternFill>
    </fill>
    <fill>
      <patternFill patternType="solid">
        <fgColor rgb="FF0A335F"/>
      </patternFill>
    </fill>
    <fill>
      <patternFill patternType="solid">
        <fgColor rgb="FFE7EAF0"/>
      </patternFill>
    </fill>
    <fill>
      <patternFill patternType="solid">
        <fgColor rgb="FFEADCF8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1" fillId="0" borderId="0"/>
  </cellStyleXfs>
  <cellXfs count="36">
    <xf numFmtId="0" fontId="0" fillId="0" borderId="0" xfId="0"/>
    <xf numFmtId="0" fontId="2" fillId="0" borderId="0" xfId="1" applyFont="1"/>
    <xf numFmtId="0" fontId="1" fillId="3" borderId="0" xfId="1" applyFont="1" applyFill="1" applyAlignment="1">
      <alignment horizontal="center"/>
    </xf>
    <xf numFmtId="0" fontId="3" fillId="4" borderId="0" xfId="1" applyFont="1" applyFill="1"/>
    <xf numFmtId="49" fontId="4" fillId="5" borderId="0" xfId="1" applyNumberFormat="1" applyFont="1" applyFill="1" applyAlignment="1">
      <alignment wrapText="1"/>
    </xf>
    <xf numFmtId="0" fontId="5" fillId="6" borderId="0" xfId="1" applyFont="1" applyFill="1"/>
    <xf numFmtId="164" fontId="4" fillId="5" borderId="0" xfId="1" applyNumberFormat="1" applyFont="1" applyFill="1" applyAlignment="1">
      <alignment horizontal="right" wrapText="1"/>
    </xf>
    <xf numFmtId="0" fontId="4" fillId="5" borderId="0" xfId="1" applyFont="1" applyFill="1" applyAlignment="1">
      <alignment wrapText="1"/>
    </xf>
    <xf numFmtId="14" fontId="1" fillId="3" borderId="0" xfId="1" applyNumberFormat="1" applyFont="1" applyFill="1" applyAlignment="1">
      <alignment horizontal="center"/>
    </xf>
    <xf numFmtId="0" fontId="2" fillId="0" borderId="0" xfId="1" applyFont="1" applyAlignment="1">
      <alignment wrapText="1"/>
    </xf>
    <xf numFmtId="164" fontId="2" fillId="0" borderId="0" xfId="1" applyNumberFormat="1" applyFont="1"/>
    <xf numFmtId="0" fontId="1" fillId="7" borderId="0" xfId="1" applyFont="1" applyFill="1" applyAlignment="1">
      <alignment wrapText="1"/>
    </xf>
    <xf numFmtId="164" fontId="1" fillId="7" borderId="0" xfId="1" applyNumberFormat="1" applyFont="1" applyFill="1"/>
    <xf numFmtId="164" fontId="2" fillId="5" borderId="0" xfId="1" applyNumberFormat="1" applyFont="1" applyFill="1"/>
    <xf numFmtId="0" fontId="3" fillId="8" borderId="0" xfId="1" applyFont="1" applyFill="1" applyAlignment="1">
      <alignment wrapText="1"/>
    </xf>
    <xf numFmtId="164" fontId="3" fillId="8" borderId="0" xfId="1" applyNumberFormat="1" applyFont="1" applyFill="1"/>
    <xf numFmtId="49" fontId="3" fillId="9" borderId="0" xfId="1" applyNumberFormat="1" applyFont="1" applyFill="1" applyAlignment="1">
      <alignment horizontal="center"/>
    </xf>
    <xf numFmtId="165" fontId="1" fillId="7" borderId="0" xfId="1" applyNumberFormat="1" applyFont="1" applyFill="1" applyAlignment="1">
      <alignment horizontal="center"/>
    </xf>
    <xf numFmtId="166" fontId="2" fillId="0" borderId="0" xfId="1" applyNumberFormat="1" applyFont="1"/>
    <xf numFmtId="14" fontId="2" fillId="0" borderId="0" xfId="1" applyNumberFormat="1" applyFont="1"/>
    <xf numFmtId="49" fontId="2" fillId="0" borderId="0" xfId="1" applyNumberFormat="1" applyFont="1" applyAlignment="1">
      <alignment wrapText="1"/>
    </xf>
    <xf numFmtId="0" fontId="3" fillId="9" borderId="0" xfId="1" applyFont="1" applyFill="1" applyAlignment="1">
      <alignment wrapText="1"/>
    </xf>
    <xf numFmtId="164" fontId="1" fillId="5" borderId="0" xfId="1" applyNumberFormat="1" applyFont="1" applyFill="1"/>
    <xf numFmtId="0" fontId="9" fillId="6" borderId="0" xfId="1" applyFont="1" applyFill="1" applyAlignment="1">
      <alignment wrapText="1"/>
    </xf>
    <xf numFmtId="14" fontId="4" fillId="5" borderId="0" xfId="1" applyNumberFormat="1" applyFont="1" applyFill="1" applyAlignment="1">
      <alignment horizontal="right" wrapText="1"/>
    </xf>
    <xf numFmtId="0" fontId="7" fillId="2" borderId="0" xfId="1" applyFont="1" applyFill="1" applyAlignment="1">
      <alignment horizontal="center"/>
    </xf>
    <xf numFmtId="0" fontId="2" fillId="0" borderId="0" xfId="1" applyFont="1"/>
    <xf numFmtId="0" fontId="6" fillId="4" borderId="0" xfId="1" applyFont="1" applyFill="1" applyAlignment="1">
      <alignment horizontal="center"/>
    </xf>
    <xf numFmtId="0" fontId="4" fillId="4" borderId="0" xfId="1" applyFont="1" applyFill="1" applyAlignment="1">
      <alignment vertical="top" wrapText="1"/>
    </xf>
    <xf numFmtId="0" fontId="10" fillId="6" borderId="0" xfId="1" applyFont="1" applyFill="1" applyAlignment="1">
      <alignment horizontal="center" vertical="center" wrapText="1"/>
    </xf>
    <xf numFmtId="0" fontId="1" fillId="3" borderId="0" xfId="1" applyFont="1" applyFill="1" applyAlignment="1">
      <alignment horizontal="center"/>
    </xf>
    <xf numFmtId="0" fontId="8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5" fillId="4" borderId="0" xfId="1" applyFont="1" applyFill="1" applyAlignment="1">
      <alignment wrapText="1"/>
    </xf>
    <xf numFmtId="0" fontId="1" fillId="3" borderId="0" xfId="1" applyFont="1" applyFill="1"/>
    <xf numFmtId="0" fontId="2" fillId="0" borderId="0" xfId="1" applyFont="1" applyAlignment="1">
      <alignment vertical="top" wrapText="1"/>
    </xf>
  </cellXfs>
  <cellStyles count="2">
    <cellStyle name="Normal" xfId="1" xr:uid="{00000000-0005-0000-0000-000000000000}"/>
    <cellStyle name="Normale" xfId="0" builtinId="0"/>
  </cellStyles>
  <dxfs count="6">
    <dxf>
      <font>
        <b/>
        <color rgb="FF274E13"/>
      </font>
      <fill>
        <patternFill patternType="solid">
          <bgColor rgb="FFD9EAD3"/>
        </patternFill>
      </fill>
    </dxf>
    <dxf>
      <font>
        <b/>
        <color rgb="FF990000"/>
      </font>
      <fill>
        <patternFill patternType="solid">
          <bgColor rgb="FFF4CCCC"/>
        </patternFill>
      </fill>
    </dxf>
    <dxf>
      <font>
        <b/>
        <color rgb="FF990000"/>
      </font>
      <fill>
        <patternFill patternType="solid">
          <bgColor rgb="FFF4CCCC"/>
        </patternFill>
      </fill>
    </dxf>
    <dxf>
      <font>
        <b/>
        <color rgb="FF990000"/>
      </font>
      <fill>
        <patternFill patternType="solid">
          <bgColor rgb="FFF4CCCC"/>
        </patternFill>
      </fill>
    </dxf>
    <dxf>
      <font>
        <b/>
        <color rgb="FF274E13"/>
      </font>
      <fill>
        <patternFill patternType="solid">
          <bgColor rgb="FFD9EAD3"/>
        </patternFill>
      </fill>
    </dxf>
    <dxf>
      <font>
        <b/>
        <color rgb="FF990000"/>
      </font>
      <fill>
        <patternFill patternType="solid">
          <bgColor rgb="FFF4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r>
              <a:rPr lang="it-IT"/>
              <a:t>Saldo finale previsto per settimana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/>
          <a:endParaRPr lang="it-IT"/>
        </a:p>
      </c:txPr>
    </c:title>
    <c:autoTitleDeleted val="0"/>
    <c:plotArea>
      <c:layout/>
      <c:lineChart>
        <c:grouping val="standard"/>
        <c:varyColors val="1"/>
        <c:ser>
          <c:idx val="0"/>
          <c:order val="0"/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34925" cap="rnd">
                <a:solidFill>
                  <a:schemeClr val="lt1"/>
                </a:solidFill>
                <a:round/>
              </a:ln>
              <a:effectLst>
                <a:outerShdw dist="25400" dir="2700000" algn="tl" rotWithShape="0">
                  <a:schemeClr val="accent1"/>
                </a:outerShdw>
              </a:effectLst>
            </c:spPr>
          </c:dPt>
          <c:dPt>
            <c:idx val="1"/>
            <c:marker>
              <c:symbol val="none"/>
            </c:marker>
            <c:bubble3D val="0"/>
            <c:spPr>
              <a:ln w="34925" cap="rnd">
                <a:solidFill>
                  <a:schemeClr val="lt1"/>
                </a:solidFill>
                <a:round/>
              </a:ln>
              <a:effectLst>
                <a:outerShdw dist="25400" dir="2700000" algn="tl" rotWithShape="0">
                  <a:schemeClr val="accent2"/>
                </a:outerShdw>
              </a:effectLst>
            </c:spPr>
          </c:dPt>
          <c:dPt>
            <c:idx val="2"/>
            <c:marker>
              <c:symbol val="none"/>
            </c:marker>
            <c:bubble3D val="0"/>
            <c:spPr>
              <a:ln w="34925" cap="rnd">
                <a:solidFill>
                  <a:schemeClr val="lt1"/>
                </a:solidFill>
                <a:round/>
              </a:ln>
              <a:effectLst>
                <a:outerShdw dist="25400" dir="2700000" algn="tl" rotWithShape="0">
                  <a:schemeClr val="accent3"/>
                </a:outerShdw>
              </a:effectLst>
            </c:spPr>
          </c:dPt>
          <c:dPt>
            <c:idx val="3"/>
            <c:marker>
              <c:symbol val="none"/>
            </c:marker>
            <c:bubble3D val="0"/>
            <c:spPr>
              <a:ln w="34925" cap="rnd">
                <a:solidFill>
                  <a:schemeClr val="lt1"/>
                </a:solidFill>
                <a:round/>
              </a:ln>
              <a:effectLst>
                <a:outerShdw dist="25400" dir="2700000" algn="tl" rotWithShape="0">
                  <a:schemeClr val="accent4"/>
                </a:outerShdw>
              </a:effectLst>
            </c:spPr>
          </c:dPt>
          <c:dPt>
            <c:idx val="4"/>
            <c:marker>
              <c:symbol val="none"/>
            </c:marker>
            <c:bubble3D val="0"/>
            <c:spPr>
              <a:ln w="34925" cap="rnd">
                <a:solidFill>
                  <a:schemeClr val="lt1"/>
                </a:solidFill>
                <a:round/>
              </a:ln>
              <a:effectLst>
                <a:outerShdw dist="25400" dir="2700000" algn="tl" rotWithShape="0">
                  <a:schemeClr val="accent5"/>
                </a:outerShdw>
              </a:effectLst>
            </c:spPr>
          </c:dPt>
          <c:dPt>
            <c:idx val="5"/>
            <c:marker>
              <c:symbol val="none"/>
            </c:marker>
            <c:bubble3D val="0"/>
            <c:spPr>
              <a:ln w="34925" cap="rnd">
                <a:solidFill>
                  <a:schemeClr val="lt1"/>
                </a:solidFill>
                <a:round/>
              </a:ln>
              <a:effectLst>
                <a:outerShdw dist="25400" dir="2700000" algn="tl" rotWithShape="0">
                  <a:schemeClr val="accent6"/>
                </a:outerShdw>
              </a:effectLst>
            </c:spPr>
          </c:dPt>
          <c:dPt>
            <c:idx val="6"/>
            <c:marker>
              <c:symbol val="none"/>
            </c:marker>
            <c:bubble3D val="0"/>
            <c:spPr>
              <a:ln w="34925" cap="rnd">
                <a:solidFill>
                  <a:schemeClr val="lt1"/>
                </a:solidFill>
                <a:round/>
              </a:ln>
              <a:effectLst>
                <a:outerShdw dist="25400" dir="2700000" algn="tl" rotWithShape="0">
                  <a:schemeClr val="accent1">
                    <a:lumMod val="60000"/>
                  </a:schemeClr>
                </a:outerShdw>
              </a:effectLst>
            </c:spPr>
          </c:dPt>
          <c:dPt>
            <c:idx val="7"/>
            <c:marker>
              <c:symbol val="none"/>
            </c:marker>
            <c:bubble3D val="0"/>
            <c:spPr>
              <a:ln w="34925" cap="rnd">
                <a:solidFill>
                  <a:schemeClr val="lt1"/>
                </a:solidFill>
                <a:round/>
              </a:ln>
              <a:effectLst>
                <a:outerShdw dist="25400" dir="2700000" algn="tl" rotWithShape="0">
                  <a:schemeClr val="accent2">
                    <a:lumMod val="60000"/>
                  </a:schemeClr>
                </a:outerShdw>
              </a:effectLst>
            </c:spPr>
          </c:dPt>
          <c:dPt>
            <c:idx val="8"/>
            <c:marker>
              <c:symbol val="none"/>
            </c:marker>
            <c:bubble3D val="0"/>
            <c:spPr>
              <a:ln w="34925" cap="rnd">
                <a:solidFill>
                  <a:schemeClr val="lt1"/>
                </a:solidFill>
                <a:round/>
              </a:ln>
              <a:effectLst>
                <a:outerShdw dist="25400" dir="2700000" algn="tl" rotWithShape="0">
                  <a:schemeClr val="accent3">
                    <a:lumMod val="60000"/>
                  </a:schemeClr>
                </a:outerShdw>
              </a:effectLst>
            </c:spPr>
          </c:dPt>
          <c:dPt>
            <c:idx val="9"/>
            <c:marker>
              <c:symbol val="none"/>
            </c:marker>
            <c:bubble3D val="0"/>
            <c:spPr>
              <a:ln w="34925" cap="rnd">
                <a:solidFill>
                  <a:schemeClr val="lt1"/>
                </a:solidFill>
                <a:round/>
              </a:ln>
              <a:effectLst>
                <a:outerShdw dist="25400" dir="2700000" algn="tl" rotWithShape="0">
                  <a:schemeClr val="accent4">
                    <a:lumMod val="60000"/>
                  </a:schemeClr>
                </a:outerShdw>
              </a:effectLst>
            </c:spPr>
          </c:dPt>
          <c:dPt>
            <c:idx val="10"/>
            <c:marker>
              <c:symbol val="none"/>
            </c:marker>
            <c:bubble3D val="0"/>
            <c:spPr>
              <a:ln w="34925" cap="rnd">
                <a:solidFill>
                  <a:schemeClr val="lt1"/>
                </a:solidFill>
                <a:round/>
              </a:ln>
              <a:effectLst>
                <a:outerShdw dist="25400" dir="2700000" algn="tl" rotWithShape="0">
                  <a:schemeClr val="accent5">
                    <a:lumMod val="60000"/>
                  </a:schemeClr>
                </a:outerShdw>
              </a:effectLst>
            </c:spPr>
          </c:dPt>
          <c:dPt>
            <c:idx val="11"/>
            <c:marker>
              <c:symbol val="none"/>
            </c:marker>
            <c:bubble3D val="0"/>
            <c:spPr>
              <a:ln w="34925" cap="rnd">
                <a:solidFill>
                  <a:schemeClr val="lt1"/>
                </a:solidFill>
                <a:round/>
              </a:ln>
              <a:effectLst>
                <a:outerShdw dist="25400" dir="2700000" algn="tl" rotWithShape="0">
                  <a:schemeClr val="accent6">
                    <a:lumMod val="60000"/>
                  </a:schemeClr>
                </a:outerShdw>
              </a:effectLst>
            </c:spPr>
          </c:dPt>
          <c:dPt>
            <c:idx val="12"/>
            <c:marker>
              <c:symbol val="none"/>
            </c:marker>
            <c:bubble3D val="0"/>
            <c:spPr>
              <a:ln w="34925" cap="rnd">
                <a:solidFill>
                  <a:schemeClr val="lt1"/>
                </a:solidFill>
                <a:round/>
              </a:ln>
              <a:effectLst>
                <a:outerShdw dist="25400" dir="2700000" algn="tl" rotWithShape="0">
                  <a:schemeClr val="accent1">
                    <a:lumMod val="80000"/>
                    <a:lumOff val="20000"/>
                  </a:schemeClr>
                </a:outerShdw>
              </a:effectLst>
            </c:spPr>
          </c:dPt>
          <c:val>
            <c:numRef>
              <c:f>Cruscotto!$D$8:$P$8</c:f>
              <c:numCache>
                <c:formatCode>#,##0\ \€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2A-4478-BE30-32DC92D5E1E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numFmt formatCode="#,##0\ \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650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1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</xdr:row>
      <xdr:rowOff>0</xdr:rowOff>
    </xdr:from>
    <xdr:to>
      <xdr:col>16</xdr:col>
      <xdr:colOff>0</xdr:colOff>
      <xdr:row>25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66676</xdr:colOff>
      <xdr:row>0</xdr:row>
      <xdr:rowOff>0</xdr:rowOff>
    </xdr:from>
    <xdr:ext cx="800100" cy="876300"/>
    <xdr:pic>
      <xdr:nvPicPr>
        <xdr:cNvPr id="3" name="0d87c798-84c1-4fdf-8161-963bcfcd6fd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6" y="0"/>
          <a:ext cx="800100" cy="8763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0"/>
  <sheetViews>
    <sheetView tabSelected="1" workbookViewId="0">
      <selection activeCell="R14" sqref="R14"/>
    </sheetView>
  </sheetViews>
  <sheetFormatPr defaultRowHeight="14.25"/>
  <cols>
    <col min="1" max="1" width="32" customWidth="1"/>
    <col min="2" max="2" width="22" customWidth="1"/>
    <col min="4" max="16" width="9.625" customWidth="1"/>
  </cols>
  <sheetData>
    <row r="1" spans="1:17" ht="20.100000000000001" customHeight="1">
      <c r="A1" s="29" t="s">
        <v>0</v>
      </c>
      <c r="B1" s="26"/>
      <c r="C1" s="26"/>
      <c r="D1" s="31" t="s">
        <v>1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1"/>
    </row>
    <row r="2" spans="1:17" ht="20.100000000000001" customHeight="1">
      <c r="A2" s="26"/>
      <c r="B2" s="26"/>
      <c r="C2" s="26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"/>
    </row>
    <row r="3" spans="1:17" ht="20.100000000000001" customHeight="1">
      <c r="A3" s="26"/>
      <c r="B3" s="26"/>
      <c r="C3" s="26"/>
      <c r="D3" s="27" t="s">
        <v>2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1"/>
      <c r="P3" s="1"/>
      <c r="Q3" s="1"/>
    </row>
    <row r="4" spans="1:17" ht="20.100000000000001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20.100000000000001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20.100000000000001" customHeight="1">
      <c r="A6" s="2" t="s">
        <v>3</v>
      </c>
      <c r="B6" s="2" t="s">
        <v>4</v>
      </c>
      <c r="C6" s="1"/>
      <c r="D6" s="30" t="s">
        <v>5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1"/>
    </row>
    <row r="7" spans="1:17" ht="20.100000000000001" customHeight="1">
      <c r="A7" s="3" t="s">
        <v>6</v>
      </c>
      <c r="B7" s="10">
        <f>Input!$B$7</f>
        <v>0</v>
      </c>
      <c r="C7" s="1"/>
      <c r="D7" s="17" t="str">
        <f>'Budget 13 settimane'!B4</f>
        <v>Sett. 1</v>
      </c>
      <c r="E7" s="17" t="str">
        <f>'Budget 13 settimane'!C4</f>
        <v>Sett. 2</v>
      </c>
      <c r="F7" s="17" t="str">
        <f>'Budget 13 settimane'!D4</f>
        <v>Sett. 3</v>
      </c>
      <c r="G7" s="17" t="str">
        <f>'Budget 13 settimane'!E4</f>
        <v>Sett. 4</v>
      </c>
      <c r="H7" s="17" t="str">
        <f>'Budget 13 settimane'!F4</f>
        <v>Sett. 5</v>
      </c>
      <c r="I7" s="17" t="str">
        <f>'Budget 13 settimane'!G4</f>
        <v>Sett. 6</v>
      </c>
      <c r="J7" s="17" t="str">
        <f>'Budget 13 settimane'!H4</f>
        <v>Sett. 7</v>
      </c>
      <c r="K7" s="17" t="str">
        <f>'Budget 13 settimane'!I4</f>
        <v>Sett. 8</v>
      </c>
      <c r="L7" s="17" t="str">
        <f>'Budget 13 settimane'!J4</f>
        <v>Sett. 9</v>
      </c>
      <c r="M7" s="17" t="str">
        <f>'Budget 13 settimane'!K4</f>
        <v>Sett. 10</v>
      </c>
      <c r="N7" s="17" t="str">
        <f>'Budget 13 settimane'!L4</f>
        <v>Sett. 11</v>
      </c>
      <c r="O7" s="17" t="str">
        <f>'Budget 13 settimane'!M4</f>
        <v>Sett. 12</v>
      </c>
      <c r="P7" s="17" t="str">
        <f>'Budget 13 settimane'!N4</f>
        <v>Sett. 13</v>
      </c>
      <c r="Q7" s="1"/>
    </row>
    <row r="8" spans="1:17" ht="20.100000000000001" customHeight="1">
      <c r="A8" s="3" t="s">
        <v>7</v>
      </c>
      <c r="B8" s="10">
        <f>SUM('Budget 13 settimane'!B12:N12)</f>
        <v>0</v>
      </c>
      <c r="C8" s="1"/>
      <c r="D8" s="18">
        <f>'Budget 13 settimane'!B26</f>
        <v>0</v>
      </c>
      <c r="E8" s="18">
        <f>'Budget 13 settimane'!C26</f>
        <v>0</v>
      </c>
      <c r="F8" s="18">
        <f>'Budget 13 settimane'!D26</f>
        <v>0</v>
      </c>
      <c r="G8" s="18">
        <f>'Budget 13 settimane'!E26</f>
        <v>0</v>
      </c>
      <c r="H8" s="18">
        <f>'Budget 13 settimane'!F26</f>
        <v>0</v>
      </c>
      <c r="I8" s="18">
        <f>'Budget 13 settimane'!G26</f>
        <v>0</v>
      </c>
      <c r="J8" s="18">
        <f>'Budget 13 settimane'!H26</f>
        <v>0</v>
      </c>
      <c r="K8" s="18">
        <f>'Budget 13 settimane'!I26</f>
        <v>0</v>
      </c>
      <c r="L8" s="18">
        <f>'Budget 13 settimane'!J26</f>
        <v>0</v>
      </c>
      <c r="M8" s="18">
        <f>'Budget 13 settimane'!K26</f>
        <v>0</v>
      </c>
      <c r="N8" s="18">
        <f>'Budget 13 settimane'!L26</f>
        <v>0</v>
      </c>
      <c r="O8" s="18">
        <f>'Budget 13 settimane'!M26</f>
        <v>0</v>
      </c>
      <c r="P8" s="18">
        <f>'Budget 13 settimane'!N26</f>
        <v>0</v>
      </c>
      <c r="Q8" s="1"/>
    </row>
    <row r="9" spans="1:17" ht="20.100000000000001" customHeight="1">
      <c r="A9" s="3" t="s">
        <v>8</v>
      </c>
      <c r="B9" s="10">
        <f>SUM('Budget 13 settimane'!B24:N24)</f>
        <v>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20.100000000000001" customHeight="1">
      <c r="A10" s="3" t="s">
        <v>9</v>
      </c>
      <c r="B10" s="10">
        <f>B3-B4</f>
        <v>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20.100000000000001" customHeight="1">
      <c r="A11" s="3" t="s">
        <v>10</v>
      </c>
      <c r="B11" s="10">
        <f>'Budget 13 settimane'!N26</f>
        <v>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20.100000000000001" customHeight="1">
      <c r="A12" s="3" t="s">
        <v>11</v>
      </c>
      <c r="B12" s="10">
        <f>MIN('Budget 13 settimane'!B26:N26)</f>
        <v>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20.100000000000001" customHeight="1">
      <c r="A13" s="3" t="s">
        <v>12</v>
      </c>
      <c r="B13" s="19" t="str">
        <f>INDEX('Budget 13 settimane'!B4:N4,MATCH(B12,'Budget 13 settimane'!B26:N26,0))</f>
        <v>Sett. 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20.100000000000001" customHeight="1">
      <c r="A14" s="3" t="s">
        <v>13</v>
      </c>
      <c r="B14" s="10">
        <f>MIN('Budget 13 settimane'!B28:N28)</f>
        <v>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32.25" customHeight="1">
      <c r="A15" s="3" t="s">
        <v>14</v>
      </c>
      <c r="B15" s="20" t="str">
        <f>IF(B14&lt;Input!$B$9,"Attenzione: liquidità sotto soglia","Nessuna criticità automatica rilevata")</f>
        <v>Nessuna criticità automatica rilevata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20.100000000000001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20.100000000000001" customHeight="1">
      <c r="A17" s="28" t="s">
        <v>15</v>
      </c>
      <c r="B17" s="26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20.100000000000001" customHeight="1">
      <c r="A18" s="26"/>
      <c r="B18" s="26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20.100000000000001" customHeight="1">
      <c r="A19" s="26"/>
      <c r="B19" s="26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20.100000000000001" customHeight="1">
      <c r="A20" s="26"/>
      <c r="B20" s="2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20.100000000000001" customHeight="1">
      <c r="A21" s="26"/>
      <c r="B21" s="26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20.100000000000001" customHeight="1">
      <c r="A22" s="26"/>
      <c r="B22" s="26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20.100000000000001" customHeight="1">
      <c r="A23" s="26"/>
      <c r="B23" s="26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ht="20.100000000000001" customHeight="1">
      <c r="A24" s="26"/>
      <c r="B24" s="26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ht="20.100000000000001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ht="20.100000000000001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ht="20.100000000000001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ht="20.100000000000001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20.100000000000001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20.100000000000001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20.100000000000001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20.100000000000001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20.100000000000001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20.100000000000001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20.10000000000000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20.100000000000001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20.10000000000000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20.100000000000001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20.100000000000001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20.100000000000001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</sheetData>
  <mergeCells count="5">
    <mergeCell ref="D3:N3"/>
    <mergeCell ref="A17:B24"/>
    <mergeCell ref="A1:C3"/>
    <mergeCell ref="D6:P6"/>
    <mergeCell ref="D1:P2"/>
  </mergeCells>
  <conditionalFormatting sqref="B15">
    <cfRule type="expression" dxfId="5" priority="1">
      <formula>LEFT(B15,9)="Attenzione"</formula>
    </cfRule>
    <cfRule type="expression" dxfId="4" priority="2">
      <formula>LEFT(B15,7)="Nessuna"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horizontalDpi="0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00000000-000E-0000-0000-000003000000}">
            <xm:f>D8&lt;Input!$B$9</xm:f>
            <x14:dxf>
              <font>
                <b/>
                <color rgb="FF990000"/>
              </font>
              <fill>
                <patternFill patternType="solid">
                  <bgColor rgb="FFF4CCCC"/>
                </patternFill>
              </fill>
            </x14:dxf>
          </x14:cfRule>
          <xm:sqref>D8:P8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5"/>
  <sheetViews>
    <sheetView workbookViewId="0">
      <selection activeCell="C11" sqref="A1:C11"/>
    </sheetView>
  </sheetViews>
  <sheetFormatPr defaultRowHeight="14.25"/>
  <cols>
    <col min="1" max="1" width="43.875" bestFit="1" customWidth="1"/>
    <col min="2" max="2" width="22" customWidth="1"/>
    <col min="3" max="3" width="58" customWidth="1"/>
  </cols>
  <sheetData>
    <row r="1" spans="1:17" ht="20.100000000000001" customHeight="1">
      <c r="A1" s="32" t="s">
        <v>16</v>
      </c>
      <c r="B1" s="32"/>
      <c r="C1" s="3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0.10000000000000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20.100000000000001" customHeight="1">
      <c r="A3" s="2" t="s">
        <v>17</v>
      </c>
      <c r="B3" s="2" t="s">
        <v>4</v>
      </c>
      <c r="C3" s="2" t="s">
        <v>18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0.100000000000001" customHeight="1">
      <c r="A4" s="3" t="s">
        <v>19</v>
      </c>
      <c r="B4" s="4"/>
      <c r="C4" s="5" t="s">
        <v>20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20.100000000000001" customHeight="1">
      <c r="A5" s="3" t="s">
        <v>21</v>
      </c>
      <c r="B5" s="4"/>
      <c r="C5" s="5" t="s">
        <v>22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20.100000000000001" customHeight="1">
      <c r="A6" s="3" t="s">
        <v>23</v>
      </c>
      <c r="B6" s="24"/>
      <c r="C6" s="5" t="s">
        <v>24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20.100000000000001" customHeight="1">
      <c r="A7" s="3" t="s">
        <v>25</v>
      </c>
      <c r="B7" s="6"/>
      <c r="C7" s="5" t="s">
        <v>26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20.100000000000001" customHeight="1">
      <c r="A8" s="3" t="s">
        <v>27</v>
      </c>
      <c r="B8" s="6"/>
      <c r="C8" s="5" t="s">
        <v>28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20.100000000000001" customHeight="1">
      <c r="A9" s="3" t="s">
        <v>79</v>
      </c>
      <c r="B9" s="6"/>
      <c r="C9" s="5" t="s">
        <v>29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20.100000000000001" customHeight="1">
      <c r="A10" s="3" t="s">
        <v>30</v>
      </c>
      <c r="B10" s="7"/>
      <c r="C10" s="5" t="s">
        <v>31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20.100000000000001" customHeight="1">
      <c r="A11" s="3" t="s">
        <v>32</v>
      </c>
      <c r="B11" s="24"/>
      <c r="C11" s="5" t="s">
        <v>33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20.100000000000001" customHeight="1">
      <c r="A12" s="26"/>
      <c r="B12" s="26"/>
      <c r="C12" s="26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20.100000000000001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20.100000000000001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20.100000000000001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20.100000000000001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20.100000000000001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20.100000000000001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20.100000000000001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20.100000000000001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20.100000000000001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20.100000000000001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20.100000000000001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ht="20.100000000000001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ht="20.100000000000001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ht="20.100000000000001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ht="20.100000000000001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ht="20.100000000000001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20.100000000000001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20.100000000000001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20.100000000000001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20.100000000000001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20.100000000000001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20.100000000000001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20.10000000000000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</sheetData>
  <mergeCells count="2">
    <mergeCell ref="A12:C12"/>
    <mergeCell ref="A1:C1"/>
  </mergeCells>
  <pageMargins left="0.70866141732283472" right="0.70866141732283472" top="0.74803149606299213" bottom="0.74803149606299213" header="0.31496062992125984" footer="0.31496062992125984"/>
  <pageSetup paperSize="9" scale="97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workbookViewId="0">
      <selection activeCell="N29" sqref="A1:N29"/>
    </sheetView>
  </sheetViews>
  <sheetFormatPr defaultRowHeight="14.25"/>
  <cols>
    <col min="1" max="1" width="35" customWidth="1"/>
    <col min="2" max="14" width="13" customWidth="1"/>
  </cols>
  <sheetData>
    <row r="1" spans="1:17" ht="20.100000000000001" customHeight="1">
      <c r="A1" s="25" t="s">
        <v>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1"/>
      <c r="P1" s="1"/>
      <c r="Q1" s="1"/>
    </row>
    <row r="2" spans="1:17" ht="20.10000000000000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20.100000000000001" customHeight="1">
      <c r="A3" s="33" t="s">
        <v>35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1"/>
      <c r="P3" s="1"/>
      <c r="Q3" s="1"/>
    </row>
    <row r="4" spans="1:17" ht="20.100000000000001" customHeight="1">
      <c r="A4" s="2" t="s">
        <v>36</v>
      </c>
      <c r="B4" s="2" t="s">
        <v>37</v>
      </c>
      <c r="C4" s="2" t="s">
        <v>38</v>
      </c>
      <c r="D4" s="2" t="s">
        <v>39</v>
      </c>
      <c r="E4" s="2" t="s">
        <v>40</v>
      </c>
      <c r="F4" s="2" t="s">
        <v>41</v>
      </c>
      <c r="G4" s="2" t="s">
        <v>42</v>
      </c>
      <c r="H4" s="2" t="s">
        <v>43</v>
      </c>
      <c r="I4" s="2" t="s">
        <v>44</v>
      </c>
      <c r="J4" s="2" t="s">
        <v>45</v>
      </c>
      <c r="K4" s="2" t="s">
        <v>46</v>
      </c>
      <c r="L4" s="2" t="s">
        <v>47</v>
      </c>
      <c r="M4" s="2" t="s">
        <v>48</v>
      </c>
      <c r="N4" s="2" t="s">
        <v>49</v>
      </c>
      <c r="O4" s="1"/>
      <c r="P4" s="1"/>
      <c r="Q4" s="1"/>
    </row>
    <row r="5" spans="1:17" ht="20.100000000000001" customHeight="1">
      <c r="A5" s="2"/>
      <c r="B5" s="8">
        <f>Input!$B$6+0</f>
        <v>0</v>
      </c>
      <c r="C5" s="8">
        <f>Input!$B$6+7</f>
        <v>7</v>
      </c>
      <c r="D5" s="8">
        <f>Input!$B$6+14</f>
        <v>14</v>
      </c>
      <c r="E5" s="8">
        <f>Input!$B$6+21</f>
        <v>21</v>
      </c>
      <c r="F5" s="8">
        <f>Input!$B$6+28</f>
        <v>28</v>
      </c>
      <c r="G5" s="8">
        <f>Input!$B$6+35</f>
        <v>35</v>
      </c>
      <c r="H5" s="8">
        <f>Input!$B$6+42</f>
        <v>42</v>
      </c>
      <c r="I5" s="8">
        <f>Input!$B$6+49</f>
        <v>49</v>
      </c>
      <c r="J5" s="8">
        <f>Input!$B$6+56</f>
        <v>56</v>
      </c>
      <c r="K5" s="8">
        <f>Input!$B$6+63</f>
        <v>63</v>
      </c>
      <c r="L5" s="8">
        <f>Input!$B$6+70</f>
        <v>70</v>
      </c>
      <c r="M5" s="8">
        <f>Input!$B$6+77</f>
        <v>77</v>
      </c>
      <c r="N5" s="8">
        <f>Input!$B$6+84</f>
        <v>84</v>
      </c>
      <c r="O5" s="1"/>
      <c r="P5" s="1"/>
      <c r="Q5" s="1"/>
    </row>
    <row r="6" spans="1:17" ht="20.100000000000001" customHeight="1">
      <c r="A6" s="9" t="s">
        <v>50</v>
      </c>
      <c r="B6" s="10">
        <f>Input!$B$7</f>
        <v>0</v>
      </c>
      <c r="C6" s="10">
        <f>B26</f>
        <v>0</v>
      </c>
      <c r="D6" s="10">
        <f t="shared" ref="D6:N6" si="0">C26</f>
        <v>0</v>
      </c>
      <c r="E6" s="10">
        <f t="shared" si="0"/>
        <v>0</v>
      </c>
      <c r="F6" s="10">
        <f t="shared" si="0"/>
        <v>0</v>
      </c>
      <c r="G6" s="10">
        <f t="shared" si="0"/>
        <v>0</v>
      </c>
      <c r="H6" s="10">
        <f t="shared" si="0"/>
        <v>0</v>
      </c>
      <c r="I6" s="10">
        <f t="shared" si="0"/>
        <v>0</v>
      </c>
      <c r="J6" s="10">
        <f t="shared" si="0"/>
        <v>0</v>
      </c>
      <c r="K6" s="10">
        <f t="shared" si="0"/>
        <v>0</v>
      </c>
      <c r="L6" s="10">
        <f t="shared" si="0"/>
        <v>0</v>
      </c>
      <c r="M6" s="10">
        <f t="shared" si="0"/>
        <v>0</v>
      </c>
      <c r="N6" s="10">
        <f t="shared" si="0"/>
        <v>0</v>
      </c>
      <c r="O6" s="1"/>
      <c r="P6" s="1"/>
      <c r="Q6" s="1"/>
    </row>
    <row r="7" spans="1:17" ht="20.100000000000001" customHeight="1">
      <c r="A7" s="11" t="s">
        <v>51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"/>
      <c r="P7" s="1"/>
      <c r="Q7" s="1"/>
    </row>
    <row r="8" spans="1:17" ht="20.100000000000001" customHeight="1">
      <c r="A8" s="9" t="s">
        <v>52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"/>
      <c r="P8" s="1"/>
      <c r="Q8" s="1"/>
    </row>
    <row r="9" spans="1:17" ht="20.100000000000001" customHeight="1">
      <c r="A9" s="9" t="s">
        <v>53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"/>
      <c r="P9" s="1"/>
      <c r="Q9" s="1"/>
    </row>
    <row r="10" spans="1:17" ht="20.100000000000001" customHeight="1">
      <c r="A10" s="9" t="s">
        <v>54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"/>
      <c r="P10" s="1"/>
      <c r="Q10" s="1"/>
    </row>
    <row r="11" spans="1:17" ht="20.100000000000001" customHeight="1">
      <c r="A11" s="9" t="s">
        <v>55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"/>
      <c r="P11" s="1"/>
      <c r="Q11" s="1"/>
    </row>
    <row r="12" spans="1:17" ht="20.100000000000001" customHeight="1">
      <c r="A12" s="14" t="s">
        <v>56</v>
      </c>
      <c r="B12" s="15">
        <f t="shared" ref="B12:N12" si="1">SUM(B8:B11)</f>
        <v>0</v>
      </c>
      <c r="C12" s="15">
        <f t="shared" si="1"/>
        <v>0</v>
      </c>
      <c r="D12" s="15">
        <f t="shared" si="1"/>
        <v>0</v>
      </c>
      <c r="E12" s="15">
        <f t="shared" si="1"/>
        <v>0</v>
      </c>
      <c r="F12" s="15">
        <f t="shared" si="1"/>
        <v>0</v>
      </c>
      <c r="G12" s="15">
        <f t="shared" si="1"/>
        <v>0</v>
      </c>
      <c r="H12" s="15">
        <f t="shared" si="1"/>
        <v>0</v>
      </c>
      <c r="I12" s="15">
        <f t="shared" si="1"/>
        <v>0</v>
      </c>
      <c r="J12" s="15">
        <f t="shared" si="1"/>
        <v>0</v>
      </c>
      <c r="K12" s="15">
        <f t="shared" si="1"/>
        <v>0</v>
      </c>
      <c r="L12" s="15">
        <f t="shared" si="1"/>
        <v>0</v>
      </c>
      <c r="M12" s="15">
        <f t="shared" si="1"/>
        <v>0</v>
      </c>
      <c r="N12" s="15">
        <f t="shared" si="1"/>
        <v>0</v>
      </c>
      <c r="O12" s="1"/>
      <c r="P12" s="1"/>
      <c r="Q12" s="1"/>
    </row>
    <row r="13" spans="1:17" ht="20.100000000000001" customHeight="1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"/>
      <c r="P13" s="1"/>
      <c r="Q13" s="1"/>
    </row>
    <row r="14" spans="1:17" ht="20.100000000000001" customHeight="1">
      <c r="A14" s="11" t="s">
        <v>57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"/>
      <c r="P14" s="1"/>
      <c r="Q14" s="1"/>
    </row>
    <row r="15" spans="1:17" ht="20.100000000000001" customHeight="1">
      <c r="A15" s="23" t="s">
        <v>58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1"/>
      <c r="P15" s="1"/>
      <c r="Q15" s="1"/>
    </row>
    <row r="16" spans="1:17" ht="20.100000000000001" customHeight="1">
      <c r="A16" s="23" t="s">
        <v>59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"/>
      <c r="P16" s="1"/>
      <c r="Q16" s="1"/>
    </row>
    <row r="17" spans="1:17" ht="20.100000000000001" customHeight="1">
      <c r="A17" s="23" t="s">
        <v>60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"/>
      <c r="P17" s="1"/>
      <c r="Q17" s="1"/>
    </row>
    <row r="18" spans="1:17" ht="20.100000000000001" customHeight="1">
      <c r="A18" s="23" t="s">
        <v>61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"/>
      <c r="P18" s="1"/>
      <c r="Q18" s="1"/>
    </row>
    <row r="19" spans="1:17" ht="20.100000000000001" customHeight="1">
      <c r="A19" s="23" t="s">
        <v>62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"/>
      <c r="P19" s="1"/>
      <c r="Q19" s="1"/>
    </row>
    <row r="20" spans="1:17" ht="20.100000000000001" customHeight="1">
      <c r="A20" s="23" t="s">
        <v>63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"/>
      <c r="P20" s="1"/>
      <c r="Q20" s="1"/>
    </row>
    <row r="21" spans="1:17" ht="20.100000000000001" customHeight="1">
      <c r="A21" s="23" t="s">
        <v>64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"/>
      <c r="P21" s="1"/>
      <c r="Q21" s="1"/>
    </row>
    <row r="22" spans="1:17" ht="20.100000000000001" customHeight="1">
      <c r="A22" s="23" t="s">
        <v>65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"/>
      <c r="P22" s="1"/>
      <c r="Q22" s="1"/>
    </row>
    <row r="23" spans="1:17" ht="20.100000000000001" customHeight="1">
      <c r="A23" s="14" t="s">
        <v>66</v>
      </c>
      <c r="B23" s="15">
        <f t="shared" ref="B23:N23" si="2">SUM(B15:B22)</f>
        <v>0</v>
      </c>
      <c r="C23" s="15">
        <f t="shared" si="2"/>
        <v>0</v>
      </c>
      <c r="D23" s="15">
        <f t="shared" si="2"/>
        <v>0</v>
      </c>
      <c r="E23" s="15">
        <f t="shared" si="2"/>
        <v>0</v>
      </c>
      <c r="F23" s="15">
        <f t="shared" si="2"/>
        <v>0</v>
      </c>
      <c r="G23" s="15">
        <f t="shared" si="2"/>
        <v>0</v>
      </c>
      <c r="H23" s="15">
        <f t="shared" si="2"/>
        <v>0</v>
      </c>
      <c r="I23" s="15">
        <f t="shared" si="2"/>
        <v>0</v>
      </c>
      <c r="J23" s="15">
        <f t="shared" si="2"/>
        <v>0</v>
      </c>
      <c r="K23" s="15">
        <f t="shared" si="2"/>
        <v>0</v>
      </c>
      <c r="L23" s="15">
        <f t="shared" si="2"/>
        <v>0</v>
      </c>
      <c r="M23" s="15">
        <f t="shared" si="2"/>
        <v>0</v>
      </c>
      <c r="N23" s="15">
        <f t="shared" si="2"/>
        <v>0</v>
      </c>
      <c r="O23" s="1"/>
      <c r="P23" s="1"/>
      <c r="Q23" s="1"/>
    </row>
    <row r="24" spans="1:17" ht="20.100000000000001" customHeight="1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"/>
      <c r="P24" s="1"/>
      <c r="Q24" s="1"/>
    </row>
    <row r="25" spans="1:17" ht="20.100000000000001" customHeight="1">
      <c r="A25" s="14" t="s">
        <v>67</v>
      </c>
      <c r="B25" s="15">
        <f t="shared" ref="B25:N25" si="3">B12-B23</f>
        <v>0</v>
      </c>
      <c r="C25" s="15">
        <f t="shared" si="3"/>
        <v>0</v>
      </c>
      <c r="D25" s="15">
        <f t="shared" si="3"/>
        <v>0</v>
      </c>
      <c r="E25" s="15">
        <f t="shared" si="3"/>
        <v>0</v>
      </c>
      <c r="F25" s="15">
        <f t="shared" si="3"/>
        <v>0</v>
      </c>
      <c r="G25" s="15">
        <f t="shared" si="3"/>
        <v>0</v>
      </c>
      <c r="H25" s="15">
        <f t="shared" si="3"/>
        <v>0</v>
      </c>
      <c r="I25" s="15">
        <f t="shared" si="3"/>
        <v>0</v>
      </c>
      <c r="J25" s="15">
        <f t="shared" si="3"/>
        <v>0</v>
      </c>
      <c r="K25" s="15">
        <f t="shared" si="3"/>
        <v>0</v>
      </c>
      <c r="L25" s="15">
        <f t="shared" si="3"/>
        <v>0</v>
      </c>
      <c r="M25" s="15">
        <f t="shared" si="3"/>
        <v>0</v>
      </c>
      <c r="N25" s="15">
        <f t="shared" si="3"/>
        <v>0</v>
      </c>
      <c r="O25" s="1"/>
      <c r="P25" s="1"/>
      <c r="Q25" s="1"/>
    </row>
    <row r="26" spans="1:17" ht="20.100000000000001" customHeight="1">
      <c r="A26" s="14" t="s">
        <v>68</v>
      </c>
      <c r="B26" s="15">
        <f t="shared" ref="B26:N26" si="4">B6+B25</f>
        <v>0</v>
      </c>
      <c r="C26" s="15">
        <f t="shared" si="4"/>
        <v>0</v>
      </c>
      <c r="D26" s="15">
        <f t="shared" si="4"/>
        <v>0</v>
      </c>
      <c r="E26" s="15">
        <f t="shared" si="4"/>
        <v>0</v>
      </c>
      <c r="F26" s="15">
        <f t="shared" si="4"/>
        <v>0</v>
      </c>
      <c r="G26" s="15">
        <f t="shared" si="4"/>
        <v>0</v>
      </c>
      <c r="H26" s="15">
        <f t="shared" si="4"/>
        <v>0</v>
      </c>
      <c r="I26" s="15">
        <f t="shared" si="4"/>
        <v>0</v>
      </c>
      <c r="J26" s="15">
        <f t="shared" si="4"/>
        <v>0</v>
      </c>
      <c r="K26" s="15">
        <f t="shared" si="4"/>
        <v>0</v>
      </c>
      <c r="L26" s="15">
        <f t="shared" si="4"/>
        <v>0</v>
      </c>
      <c r="M26" s="15">
        <f t="shared" si="4"/>
        <v>0</v>
      </c>
      <c r="N26" s="15">
        <f t="shared" si="4"/>
        <v>0</v>
      </c>
      <c r="O26" s="1"/>
      <c r="P26" s="1"/>
      <c r="Q26" s="1"/>
    </row>
    <row r="27" spans="1:17" ht="20.100000000000001" customHeight="1">
      <c r="A27" s="14" t="s">
        <v>69</v>
      </c>
      <c r="B27" s="15">
        <f>Input!$B$8</f>
        <v>0</v>
      </c>
      <c r="C27" s="15">
        <f>Input!$B$8</f>
        <v>0</v>
      </c>
      <c r="D27" s="15">
        <f>Input!$B$8</f>
        <v>0</v>
      </c>
      <c r="E27" s="15">
        <f>Input!$B$8</f>
        <v>0</v>
      </c>
      <c r="F27" s="15">
        <f>Input!$B$8</f>
        <v>0</v>
      </c>
      <c r="G27" s="15">
        <f>Input!$B$8</f>
        <v>0</v>
      </c>
      <c r="H27" s="15">
        <f>Input!$B$8</f>
        <v>0</v>
      </c>
      <c r="I27" s="15">
        <f>Input!$B$8</f>
        <v>0</v>
      </c>
      <c r="J27" s="15">
        <f>Input!$B$8</f>
        <v>0</v>
      </c>
      <c r="K27" s="15">
        <f>Input!$B$8</f>
        <v>0</v>
      </c>
      <c r="L27" s="15">
        <f>Input!$B$8</f>
        <v>0</v>
      </c>
      <c r="M27" s="15">
        <f>Input!$B$8</f>
        <v>0</v>
      </c>
      <c r="N27" s="15">
        <f>Input!$B$8</f>
        <v>0</v>
      </c>
      <c r="O27" s="1"/>
      <c r="P27" s="1"/>
      <c r="Q27" s="1"/>
    </row>
    <row r="28" spans="1:17" ht="20.100000000000001" customHeight="1">
      <c r="A28" s="14" t="s">
        <v>70</v>
      </c>
      <c r="B28" s="15">
        <f t="shared" ref="B28:N28" si="5">B26+B27</f>
        <v>0</v>
      </c>
      <c r="C28" s="15">
        <f t="shared" si="5"/>
        <v>0</v>
      </c>
      <c r="D28" s="15">
        <f t="shared" si="5"/>
        <v>0</v>
      </c>
      <c r="E28" s="15">
        <f t="shared" si="5"/>
        <v>0</v>
      </c>
      <c r="F28" s="15">
        <f t="shared" si="5"/>
        <v>0</v>
      </c>
      <c r="G28" s="15">
        <f t="shared" si="5"/>
        <v>0</v>
      </c>
      <c r="H28" s="15">
        <f t="shared" si="5"/>
        <v>0</v>
      </c>
      <c r="I28" s="15">
        <f t="shared" si="5"/>
        <v>0</v>
      </c>
      <c r="J28" s="15">
        <f t="shared" si="5"/>
        <v>0</v>
      </c>
      <c r="K28" s="15">
        <f t="shared" si="5"/>
        <v>0</v>
      </c>
      <c r="L28" s="15">
        <f t="shared" si="5"/>
        <v>0</v>
      </c>
      <c r="M28" s="15">
        <f t="shared" si="5"/>
        <v>0</v>
      </c>
      <c r="N28" s="15">
        <f t="shared" si="5"/>
        <v>0</v>
      </c>
      <c r="O28" s="1"/>
      <c r="P28" s="1"/>
      <c r="Q28" s="1"/>
    </row>
    <row r="29" spans="1:17" ht="20.100000000000001" customHeight="1">
      <c r="A29" s="21" t="s">
        <v>71</v>
      </c>
      <c r="B29" s="16" t="str">
        <f>IF(B28&lt;Input!$B$9,"VERIFICARE","OK")</f>
        <v>OK</v>
      </c>
      <c r="C29" s="16" t="str">
        <f>IF(C28&lt;Input!$B$9,"VERIFICARE","OK")</f>
        <v>OK</v>
      </c>
      <c r="D29" s="16" t="str">
        <f>IF(D28&lt;Input!$B$9,"VERIFICARE","OK")</f>
        <v>OK</v>
      </c>
      <c r="E29" s="16" t="str">
        <f>IF(E28&lt;Input!$B$9,"VERIFICARE","OK")</f>
        <v>OK</v>
      </c>
      <c r="F29" s="16" t="str">
        <f>IF(F28&lt;Input!$B$9,"VERIFICARE","OK")</f>
        <v>OK</v>
      </c>
      <c r="G29" s="16" t="str">
        <f>IF(G28&lt;Input!$B$9,"VERIFICARE","OK")</f>
        <v>OK</v>
      </c>
      <c r="H29" s="16" t="str">
        <f>IF(H28&lt;Input!$B$9,"VERIFICARE","OK")</f>
        <v>OK</v>
      </c>
      <c r="I29" s="16" t="str">
        <f>IF(I28&lt;Input!$B$9,"VERIFICARE","OK")</f>
        <v>OK</v>
      </c>
      <c r="J29" s="16" t="str">
        <f>IF(J28&lt;Input!$B$9,"VERIFICARE","OK")</f>
        <v>OK</v>
      </c>
      <c r="K29" s="16" t="str">
        <f>IF(K28&lt;Input!$B$9,"VERIFICARE","OK")</f>
        <v>OK</v>
      </c>
      <c r="L29" s="16" t="str">
        <f>IF(L28&lt;Input!$B$9,"VERIFICARE","OK")</f>
        <v>OK</v>
      </c>
      <c r="M29" s="16" t="str">
        <f>IF(M28&lt;Input!$B$9,"VERIFICARE","OK")</f>
        <v>OK</v>
      </c>
      <c r="N29" s="16" t="str">
        <f>IF(N28&lt;Input!$B$9,"VERIFICARE","OK")</f>
        <v>OK</v>
      </c>
      <c r="O29" s="1"/>
      <c r="P29" s="1"/>
      <c r="Q29" s="1"/>
    </row>
    <row r="30" spans="1:17" ht="20.100000000000001" customHeight="1">
      <c r="O30" s="1"/>
      <c r="P30" s="1"/>
      <c r="Q30" s="1"/>
    </row>
    <row r="31" spans="1:17" ht="20.100000000000001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20.100000000000001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20.100000000000001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20.100000000000001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20.10000000000000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20.100000000000001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20.10000000000000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20.100000000000001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20.100000000000001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</sheetData>
  <mergeCells count="2">
    <mergeCell ref="A1:N1"/>
    <mergeCell ref="A3:N3"/>
  </mergeCells>
  <conditionalFormatting sqref="B29:N30">
    <cfRule type="expression" dxfId="1" priority="2">
      <formula>B29="VERIFICARE"</formula>
    </cfRule>
    <cfRule type="expression" dxfId="0" priority="3">
      <formula>B29="OK"</formula>
    </cfRule>
  </conditionalFormatting>
  <pageMargins left="0.70866141732283472" right="0.70866141732283472" top="0.74803149606299213" bottom="0.74803149606299213" header="0.31496062992125984" footer="0.31496062992125984"/>
  <pageSetup paperSize="9" scale="59" orientation="landscape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00000000-000E-0000-0200-000004000000}">
            <xm:f>B28&lt;Input!$B$9</xm:f>
            <x14:dxf>
              <font>
                <b/>
                <color rgb="FF990000"/>
              </font>
              <fill>
                <patternFill patternType="solid">
                  <bgColor rgb="FFF4CCCC"/>
                </patternFill>
              </fill>
            </x14:dxf>
          </x14:cfRule>
          <xm:sqref>B28:N28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5"/>
  <sheetViews>
    <sheetView workbookViewId="0">
      <selection activeCell="B39" sqref="B39"/>
    </sheetView>
  </sheetViews>
  <sheetFormatPr defaultRowHeight="14.25"/>
  <cols>
    <col min="1" max="1" width="45" customWidth="1"/>
    <col min="2" max="2" width="80" customWidth="1"/>
    <col min="3" max="6" width="25" customWidth="1"/>
  </cols>
  <sheetData>
    <row r="1" spans="1:17" ht="20.100000000000001" customHeight="1">
      <c r="A1" s="25" t="s">
        <v>72</v>
      </c>
      <c r="B1" s="26"/>
      <c r="C1" s="26"/>
      <c r="D1" s="26"/>
      <c r="E1" s="26"/>
      <c r="F1" s="26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0.10000000000000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20.100000000000001" customHeight="1">
      <c r="A3" s="34" t="s">
        <v>73</v>
      </c>
      <c r="B3" s="26"/>
      <c r="C3" s="26"/>
      <c r="D3" s="26"/>
      <c r="E3" s="26"/>
      <c r="F3" s="26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0.100000000000001" customHeight="1">
      <c r="A4" s="35" t="s">
        <v>74</v>
      </c>
      <c r="B4" s="26"/>
      <c r="C4" s="26"/>
      <c r="D4" s="26"/>
      <c r="E4" s="26"/>
      <c r="F4" s="26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14.25" customHeight="1">
      <c r="A5" s="26"/>
      <c r="B5" s="26"/>
      <c r="C5" s="26"/>
      <c r="D5" s="26"/>
      <c r="E5" s="26"/>
      <c r="F5" s="26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19.5" hidden="1" customHeight="1">
      <c r="A6" s="26"/>
      <c r="B6" s="26"/>
      <c r="C6" s="26"/>
      <c r="D6" s="26"/>
      <c r="E6" s="26"/>
      <c r="F6" s="26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9.5" hidden="1" customHeight="1">
      <c r="A7" s="26"/>
      <c r="B7" s="26"/>
      <c r="C7" s="26"/>
      <c r="D7" s="26"/>
      <c r="E7" s="26"/>
      <c r="F7" s="26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9.5" hidden="1" customHeight="1">
      <c r="A8" s="26"/>
      <c r="B8" s="26"/>
      <c r="C8" s="26"/>
      <c r="D8" s="26"/>
      <c r="E8" s="26"/>
      <c r="F8" s="26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20.100000000000001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20.100000000000001" customHeight="1">
      <c r="A10" s="34" t="s">
        <v>75</v>
      </c>
      <c r="B10" s="26"/>
      <c r="C10" s="26"/>
      <c r="D10" s="26"/>
      <c r="E10" s="26"/>
      <c r="F10" s="26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20.100000000000001" customHeight="1">
      <c r="A11" s="35" t="s">
        <v>76</v>
      </c>
      <c r="B11" s="26"/>
      <c r="C11" s="26"/>
      <c r="D11" s="26"/>
      <c r="E11" s="26"/>
      <c r="F11" s="26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20.100000000000001" customHeight="1">
      <c r="A12" s="26"/>
      <c r="B12" s="26"/>
      <c r="C12" s="26"/>
      <c r="D12" s="26"/>
      <c r="E12" s="26"/>
      <c r="F12" s="26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20.100000000000001" customHeight="1">
      <c r="A13" s="26"/>
      <c r="B13" s="26"/>
      <c r="C13" s="26"/>
      <c r="D13" s="26"/>
      <c r="E13" s="26"/>
      <c r="F13" s="26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0.75" customHeight="1">
      <c r="A14" s="26"/>
      <c r="B14" s="26"/>
      <c r="C14" s="26"/>
      <c r="D14" s="26"/>
      <c r="E14" s="26"/>
      <c r="F14" s="26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19.5" hidden="1" customHeight="1">
      <c r="A15" s="26"/>
      <c r="B15" s="26"/>
      <c r="C15" s="26"/>
      <c r="D15" s="26"/>
      <c r="E15" s="26"/>
      <c r="F15" s="26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19.5" hidden="1" customHeight="1">
      <c r="A16" s="26"/>
      <c r="B16" s="26"/>
      <c r="C16" s="26"/>
      <c r="D16" s="26"/>
      <c r="E16" s="26"/>
      <c r="F16" s="26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19.5" hidden="1" customHeight="1">
      <c r="A17" s="26"/>
      <c r="B17" s="26"/>
      <c r="C17" s="26"/>
      <c r="D17" s="26"/>
      <c r="E17" s="26"/>
      <c r="F17" s="26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20.100000000000001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20.100000000000001" customHeight="1">
      <c r="A19" s="34" t="s">
        <v>77</v>
      </c>
      <c r="B19" s="26"/>
      <c r="C19" s="26"/>
      <c r="D19" s="26"/>
      <c r="E19" s="26"/>
      <c r="F19" s="26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20.100000000000001" customHeight="1">
      <c r="A20" s="35" t="s">
        <v>78</v>
      </c>
      <c r="B20" s="26"/>
      <c r="C20" s="26"/>
      <c r="D20" s="26"/>
      <c r="E20" s="26"/>
      <c r="F20" s="26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14.25" customHeight="1">
      <c r="A21" s="26"/>
      <c r="B21" s="26"/>
      <c r="C21" s="26"/>
      <c r="D21" s="26"/>
      <c r="E21" s="26"/>
      <c r="F21" s="26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19.5" hidden="1" customHeight="1">
      <c r="A22" s="26"/>
      <c r="B22" s="26"/>
      <c r="C22" s="26"/>
      <c r="D22" s="26"/>
      <c r="E22" s="26"/>
      <c r="F22" s="26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19.5" hidden="1" customHeight="1">
      <c r="A23" s="26"/>
      <c r="B23" s="26"/>
      <c r="C23" s="26"/>
      <c r="D23" s="26"/>
      <c r="E23" s="26"/>
      <c r="F23" s="26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ht="19.5" hidden="1" customHeight="1">
      <c r="A24" s="26"/>
      <c r="B24" s="26"/>
      <c r="C24" s="26"/>
      <c r="D24" s="26"/>
      <c r="E24" s="26"/>
      <c r="F24" s="26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ht="19.5" hidden="1" customHeight="1">
      <c r="A25" s="26"/>
      <c r="B25" s="26"/>
      <c r="C25" s="26"/>
      <c r="D25" s="26"/>
      <c r="E25" s="26"/>
      <c r="F25" s="26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ht="19.5" hidden="1" customHeight="1">
      <c r="A26" s="26"/>
      <c r="B26" s="26"/>
      <c r="C26" s="26"/>
      <c r="D26" s="26"/>
      <c r="E26" s="26"/>
      <c r="F26" s="26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ht="20.100000000000001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ht="20.100000000000001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20.100000000000001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20.100000000000001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20.100000000000001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20.100000000000001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20.100000000000001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20.100000000000001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20.10000000000000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</sheetData>
  <mergeCells count="7">
    <mergeCell ref="A19:F19"/>
    <mergeCell ref="A20:F26"/>
    <mergeCell ref="A1:F1"/>
    <mergeCell ref="A3:F3"/>
    <mergeCell ref="A4:F8"/>
    <mergeCell ref="A10:F10"/>
    <mergeCell ref="A11:F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3</vt:i4>
      </vt:variant>
    </vt:vector>
  </HeadingPairs>
  <TitlesOfParts>
    <vt:vector size="7" baseType="lpstr">
      <vt:lpstr>Cruscotto</vt:lpstr>
      <vt:lpstr>Input</vt:lpstr>
      <vt:lpstr>Budget 13 settimane</vt:lpstr>
      <vt:lpstr>Guida e disclaimer</vt:lpstr>
      <vt:lpstr>'Budget 13 settimane'!Area_stampa</vt:lpstr>
      <vt:lpstr>Cruscotto!Area_stampa</vt:lpstr>
      <vt:lpstr>Input!Area_stampa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r.corradini@studiocorradini.eu</dc:creator>
  <cp:lastModifiedBy>Riccardo Corradini</cp:lastModifiedBy>
  <cp:lastPrinted>2026-06-11T12:55:07Z</cp:lastPrinted>
  <dcterms:modified xsi:type="dcterms:W3CDTF">2026-06-11T12:55:46Z</dcterms:modified>
</cp:coreProperties>
</file>